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890" windowWidth="12120" windowHeight="8625" activeTab="1"/>
  </bookViews>
  <sheets>
    <sheet name="Plan1" sheetId="1" r:id="rId1"/>
    <sheet name="dados" sheetId="2" r:id="rId2"/>
  </sheets>
  <definedNames>
    <definedName name="_xlnm.Print_Titles" localSheetId="1">'dados'!$3:$3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<sst xmlns="http://schemas.openxmlformats.org/spreadsheetml/2006/main" count="95" uniqueCount="38">
  <si>
    <t>Ident</t>
  </si>
  <si>
    <t>altura</t>
  </si>
  <si>
    <t>sexo</t>
  </si>
  <si>
    <t>idade</t>
  </si>
  <si>
    <t>peso</t>
  </si>
  <si>
    <t>nirmaos</t>
  </si>
  <si>
    <t>escolaridadepai_mae</t>
  </si>
  <si>
    <t>dinheirobolso</t>
  </si>
  <si>
    <t>sexo_n</t>
  </si>
  <si>
    <t>M</t>
  </si>
  <si>
    <t>F</t>
  </si>
  <si>
    <t>INE 5120 Dados da Turma 03501 2010.1  -  03/03</t>
  </si>
  <si>
    <t>N</t>
  </si>
  <si>
    <t>Total</t>
  </si>
  <si>
    <t>Média</t>
  </si>
  <si>
    <t>Mínimo</t>
  </si>
  <si>
    <t>Quartil1</t>
  </si>
  <si>
    <t>Mediana</t>
  </si>
  <si>
    <t>Quartil3</t>
  </si>
  <si>
    <t>Máximo</t>
  </si>
  <si>
    <t>Variância</t>
  </si>
  <si>
    <t>Desvio Padrão</t>
  </si>
  <si>
    <t>Total geral</t>
  </si>
  <si>
    <t>Contar de Ident</t>
  </si>
  <si>
    <t>Sexo</t>
  </si>
  <si>
    <t>FA</t>
  </si>
  <si>
    <t>FR</t>
  </si>
  <si>
    <t>Porcent</t>
  </si>
  <si>
    <t>2010.1</t>
  </si>
  <si>
    <t>2009.2</t>
  </si>
  <si>
    <t>Escolaridadepai_mae</t>
  </si>
  <si>
    <t>Acum</t>
  </si>
  <si>
    <t>X(i)</t>
  </si>
  <si>
    <t>Desvio</t>
  </si>
  <si>
    <t>Desvio^2</t>
  </si>
  <si>
    <t>m</t>
  </si>
  <si>
    <t>m2</t>
  </si>
  <si>
    <t>desv pad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</si>
</sst>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"/>
    <numFmt numFmtId="178" formatCode="0.0000"/>
    <numFmt numFmtId="179" formatCode="0.0%"/>
    <numFmt numFmtId="180" formatCode="0.00000"/>
    <numFmt numFmtId="181" formatCode="0.0000000"/>
    <numFmt numFmtId="182" formatCode="0.00000000"/>
    <numFmt numFmtId="183" formatCode="0.0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J41" sheet="dados"/>
  </cacheSource>
  <cacheFields count="9">
    <cacheField name="Ident">
      <sharedItems containsSemiMixedTypes="0" containsString="0" containsMixedTypes="0" containsNumber="1" containsInteger="1"/>
    </cacheField>
    <cacheField name="altura">
      <sharedItems containsSemiMixedTypes="0" containsString="0" containsMixedTypes="0" containsNumber="1" count="20">
        <n v="1.86"/>
        <n v="1.68"/>
        <n v="1.72"/>
        <n v="1.73"/>
        <n v="1.75"/>
        <n v="1.7"/>
        <n v="1.78"/>
        <n v="1.66"/>
        <n v="1.74"/>
        <n v="1.6"/>
        <n v="1.62"/>
        <n v="1.8"/>
        <n v="1.63"/>
        <n v="1.83"/>
        <n v="1.61"/>
        <n v="1.65"/>
        <n v="1.67"/>
        <n v="1.71"/>
        <n v="1.58"/>
        <n v="1.77"/>
      </sharedItems>
    </cacheField>
    <cacheField name="sexo">
      <sharedItems containsMixedTypes="0" count="2">
        <s v="M"/>
        <s v="F"/>
      </sharedItems>
    </cacheField>
    <cacheField name="sexo_n">
      <sharedItems containsSemiMixedTypes="0" containsString="0" containsMixedTypes="0" containsNumber="1" containsInteger="1" count="2">
        <n v="0"/>
        <n v="1"/>
      </sharedItems>
    </cacheField>
    <cacheField name="idade">
      <sharedItems containsSemiMixedTypes="0" containsString="0" containsMixedTypes="0" containsNumber="1" containsInteger="1" count="13">
        <n v="34"/>
        <n v="21"/>
        <n v="19"/>
        <n v="48"/>
        <n v="18"/>
        <n v="20"/>
        <n v="32"/>
        <n v="23"/>
        <n v="31"/>
        <n v="27"/>
        <n v="22"/>
        <n v="25"/>
        <n v="51"/>
      </sharedItems>
    </cacheField>
    <cacheField name="peso">
      <sharedItems containsSemiMixedTypes="0" containsString="0" containsMixedTypes="0" containsNumber="1" containsInteger="1" count="23">
        <n v="107"/>
        <n v="75"/>
        <n v="62"/>
        <n v="79"/>
        <n v="65"/>
        <n v="60"/>
        <n v="58"/>
        <n v="74"/>
        <n v="71"/>
        <n v="76"/>
        <n v="53"/>
        <n v="50"/>
        <n v="47"/>
        <n v="80"/>
        <n v="49"/>
        <n v="78"/>
        <n v="69"/>
        <n v="51"/>
        <n v="86"/>
        <n v="61"/>
        <n v="54"/>
        <n v="64"/>
        <n v="92"/>
      </sharedItems>
    </cacheField>
    <cacheField name="nirmaos">
      <sharedItems containsSemiMixedTypes="0" containsString="0" containsMixedTypes="0" containsNumber="1" containsInteger="1" count="7">
        <n v="1"/>
        <n v="0"/>
        <n v="2"/>
        <n v="6"/>
        <n v="3"/>
        <n v="4"/>
        <n v="5"/>
      </sharedItems>
    </cacheField>
    <cacheField name="escolaridadepai_mae">
      <sharedItems containsSemiMixedTypes="0" containsString="0" containsMixedTypes="0" containsNumber="1" containsInteger="1" count="5">
        <n v="5"/>
        <n v="7"/>
        <n v="6"/>
        <n v="2"/>
        <n v="4"/>
      </sharedItems>
    </cacheField>
    <cacheField name="dinheirobolso">
      <sharedItems containsSemiMixedTypes="0" containsString="0" containsMixedTypes="0" containsNumber="1" count="26">
        <n v="120"/>
        <n v="30"/>
        <n v="50"/>
        <n v="20"/>
        <n v="13"/>
        <n v="25"/>
        <n v="80"/>
        <n v="40"/>
        <n v="7"/>
        <n v="10"/>
        <n v="15"/>
        <n v="47"/>
        <n v="76"/>
        <n v="48"/>
        <n v="4.9"/>
        <n v="115"/>
        <n v="8"/>
        <n v="17"/>
        <n v="70"/>
        <n v="75"/>
        <n v="50.5"/>
        <n v="60"/>
        <n v="100"/>
        <n v="170"/>
        <n v="9"/>
        <n v="0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L3:M12" firstHeaderRow="2" firstDataRow="2" firstDataCol="1"/>
  <pivotFields count="9">
    <pivotField dataField="1" compact="0" outline="0" subtotalTop="0" showAll="0"/>
    <pivotField compact="0" outline="0" subtotalTop="0" showAll="0" numFmtId="2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0"/>
        <item x="2"/>
        <item x="4"/>
        <item x="5"/>
        <item x="6"/>
        <item x="3"/>
        <item t="default"/>
      </items>
    </pivotField>
    <pivotField compact="0" outline="0" subtotalTop="0" showAll="0"/>
    <pivotField compact="0" outline="0" subtotalTop="0" showAll="0" numFmtId="2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ar de Id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4">
      <selection activeCell="G39" sqref="G39"/>
    </sheetView>
  </sheetViews>
  <sheetFormatPr defaultColWidth="9.140625" defaultRowHeight="12.75"/>
  <sheetData>
    <row r="1" spans="2:6" ht="12.75">
      <c r="B1" t="s">
        <v>35</v>
      </c>
      <c r="C1" t="s">
        <v>35</v>
      </c>
      <c r="D1" t="s">
        <v>36</v>
      </c>
      <c r="F1" t="s">
        <v>36</v>
      </c>
    </row>
    <row r="2" spans="1:4" ht="12.75">
      <c r="A2" s="8" t="s">
        <v>0</v>
      </c>
      <c r="B2" s="8" t="s">
        <v>1</v>
      </c>
      <c r="C2" t="s">
        <v>33</v>
      </c>
      <c r="D2" t="s">
        <v>34</v>
      </c>
    </row>
    <row r="3" spans="1:7" ht="12.75">
      <c r="A3" s="2">
        <v>33</v>
      </c>
      <c r="B3" s="3">
        <v>1.58</v>
      </c>
      <c r="C3" s="13">
        <f>B3-1.71</f>
        <v>-0.1299999999999999</v>
      </c>
      <c r="D3" s="16">
        <f>C3^2</f>
        <v>0.01689999999999997</v>
      </c>
      <c r="E3" t="s">
        <v>20</v>
      </c>
      <c r="F3" s="16">
        <f>AVERAGE(D3:D40)</f>
        <v>0.005392105263157898</v>
      </c>
      <c r="G3" t="s">
        <v>36</v>
      </c>
    </row>
    <row r="4" spans="1:4" ht="12.75">
      <c r="A4" s="2">
        <v>12</v>
      </c>
      <c r="B4" s="3">
        <v>1.6</v>
      </c>
      <c r="C4" s="13">
        <f>B4-1.71</f>
        <v>-0.10999999999999988</v>
      </c>
      <c r="D4" s="16">
        <f>C4^2</f>
        <v>0.012099999999999972</v>
      </c>
    </row>
    <row r="5" spans="1:7" ht="12.75">
      <c r="A5" s="2">
        <v>14</v>
      </c>
      <c r="B5" s="3">
        <v>1.6</v>
      </c>
      <c r="C5" s="13">
        <f>B5-1.71</f>
        <v>-0.10999999999999988</v>
      </c>
      <c r="D5" s="16">
        <f>C5^2</f>
        <v>0.012099999999999972</v>
      </c>
      <c r="E5" t="s">
        <v>14</v>
      </c>
      <c r="F5">
        <v>1.71</v>
      </c>
      <c r="G5" t="s">
        <v>35</v>
      </c>
    </row>
    <row r="6" spans="1:4" ht="12.75">
      <c r="A6" s="2">
        <v>20</v>
      </c>
      <c r="B6" s="3">
        <v>1.6</v>
      </c>
      <c r="C6" s="13">
        <f>B6-1.71</f>
        <v>-0.10999999999999988</v>
      </c>
      <c r="D6" s="16">
        <f>C6^2</f>
        <v>0.012099999999999972</v>
      </c>
    </row>
    <row r="7" spans="1:7" ht="12.75">
      <c r="A7" s="2">
        <v>24</v>
      </c>
      <c r="B7" s="3">
        <v>1.61</v>
      </c>
      <c r="C7" s="13">
        <f>B7-1.71</f>
        <v>-0.09999999999999987</v>
      </c>
      <c r="D7" s="16">
        <f>C7^2</f>
        <v>0.009999999999999974</v>
      </c>
      <c r="E7" t="s">
        <v>37</v>
      </c>
      <c r="F7" s="13">
        <f>SQRT(F3)</f>
        <v>0.07343095575544348</v>
      </c>
      <c r="G7" t="s">
        <v>35</v>
      </c>
    </row>
    <row r="8" spans="1:4" ht="12.75">
      <c r="A8" s="2">
        <v>13</v>
      </c>
      <c r="B8" s="3">
        <v>1.62</v>
      </c>
      <c r="C8" s="13">
        <f>B8-1.71</f>
        <v>-0.08999999999999986</v>
      </c>
      <c r="D8" s="16">
        <f>C8^2</f>
        <v>0.008099999999999975</v>
      </c>
    </row>
    <row r="9" spans="1:4" ht="12.75">
      <c r="A9" s="2">
        <v>21</v>
      </c>
      <c r="B9" s="3">
        <v>1.63</v>
      </c>
      <c r="C9" s="13">
        <f>B9-1.71</f>
        <v>-0.08000000000000007</v>
      </c>
      <c r="D9" s="16">
        <f>C9^2</f>
        <v>0.006400000000000012</v>
      </c>
    </row>
    <row r="10" spans="1:4" ht="12.75">
      <c r="A10" s="2">
        <v>28</v>
      </c>
      <c r="B10" s="3">
        <v>1.63</v>
      </c>
      <c r="C10" s="13">
        <f>B10-1.71</f>
        <v>-0.08000000000000007</v>
      </c>
      <c r="D10" s="16">
        <f>C10^2</f>
        <v>0.006400000000000012</v>
      </c>
    </row>
    <row r="11" spans="1:4" ht="12.75">
      <c r="A11" s="2">
        <v>25</v>
      </c>
      <c r="B11" s="3">
        <v>1.65</v>
      </c>
      <c r="C11" s="13">
        <f>B11-1.71</f>
        <v>-0.06000000000000005</v>
      </c>
      <c r="D11" s="16">
        <f>C11^2</f>
        <v>0.0036000000000000064</v>
      </c>
    </row>
    <row r="12" spans="1:4" ht="12.75">
      <c r="A12" s="2">
        <v>26</v>
      </c>
      <c r="B12" s="3">
        <v>1.65</v>
      </c>
      <c r="C12" s="13">
        <f>B12-1.71</f>
        <v>-0.06000000000000005</v>
      </c>
      <c r="D12" s="16">
        <f>C12^2</f>
        <v>0.0036000000000000064</v>
      </c>
    </row>
    <row r="13" spans="1:4" ht="12.75">
      <c r="A13" s="2">
        <v>10</v>
      </c>
      <c r="B13" s="3">
        <v>1.66</v>
      </c>
      <c r="C13" s="13">
        <f>B13-1.71</f>
        <v>-0.050000000000000044</v>
      </c>
      <c r="D13" s="16">
        <f>C13^2</f>
        <v>0.0025000000000000044</v>
      </c>
    </row>
    <row r="14" spans="1:7" ht="12.75">
      <c r="A14" s="2">
        <v>31</v>
      </c>
      <c r="B14" s="11">
        <v>1.67</v>
      </c>
      <c r="C14" s="13">
        <f>B14-1.71</f>
        <v>-0.040000000000000036</v>
      </c>
      <c r="D14" s="16">
        <f>C14^2</f>
        <v>0.001600000000000003</v>
      </c>
      <c r="G14">
        <f>25/38</f>
        <v>0.6578947368421053</v>
      </c>
    </row>
    <row r="15" spans="1:4" ht="12.75">
      <c r="A15" s="2">
        <v>2</v>
      </c>
      <c r="B15" s="3">
        <v>1.68</v>
      </c>
      <c r="C15" s="13">
        <f>B15-1.71</f>
        <v>-0.030000000000000027</v>
      </c>
      <c r="D15" s="16">
        <f>C15^2</f>
        <v>0.0009000000000000016</v>
      </c>
    </row>
    <row r="16" spans="1:4" ht="12.75">
      <c r="A16" s="2">
        <v>18</v>
      </c>
      <c r="B16" s="3">
        <v>1.68</v>
      </c>
      <c r="C16" s="13">
        <f>B16-1.71</f>
        <v>-0.030000000000000027</v>
      </c>
      <c r="D16" s="16">
        <f>C16^2</f>
        <v>0.0009000000000000016</v>
      </c>
    </row>
    <row r="17" spans="1:4" ht="12.75">
      <c r="A17" s="2">
        <v>23</v>
      </c>
      <c r="B17" s="3">
        <v>1.68</v>
      </c>
      <c r="C17" s="13">
        <f>B17-1.71</f>
        <v>-0.030000000000000027</v>
      </c>
      <c r="D17" s="16">
        <f>C17^2</f>
        <v>0.0009000000000000016</v>
      </c>
    </row>
    <row r="18" spans="1:4" ht="12.75">
      <c r="A18" s="2">
        <v>6</v>
      </c>
      <c r="B18" s="3">
        <v>1.7</v>
      </c>
      <c r="C18" s="13">
        <f>B18-1.71</f>
        <v>-0.010000000000000009</v>
      </c>
      <c r="D18" s="16">
        <f>C18^2</f>
        <v>0.00010000000000000018</v>
      </c>
    </row>
    <row r="19" spans="1:4" ht="12.75">
      <c r="A19" s="2">
        <v>16</v>
      </c>
      <c r="B19" s="3">
        <v>1.7</v>
      </c>
      <c r="C19" s="13">
        <f>B19-1.71</f>
        <v>-0.010000000000000009</v>
      </c>
      <c r="D19" s="16">
        <f>C19^2</f>
        <v>0.00010000000000000018</v>
      </c>
    </row>
    <row r="20" spans="1:4" ht="12.75">
      <c r="A20" s="2">
        <v>17</v>
      </c>
      <c r="B20" s="3">
        <v>1.7</v>
      </c>
      <c r="C20" s="13">
        <f>B20-1.71</f>
        <v>-0.010000000000000009</v>
      </c>
      <c r="D20" s="16">
        <f>C20^2</f>
        <v>0.00010000000000000018</v>
      </c>
    </row>
    <row r="21" spans="1:4" ht="12.75">
      <c r="A21" s="2">
        <v>19</v>
      </c>
      <c r="B21" s="3">
        <v>1.7</v>
      </c>
      <c r="C21" s="13">
        <f>B21-1.71</f>
        <v>-0.010000000000000009</v>
      </c>
      <c r="D21" s="16">
        <f>C21^2</f>
        <v>0.00010000000000000018</v>
      </c>
    </row>
    <row r="22" spans="1:4" ht="12.75">
      <c r="A22" s="2">
        <v>30</v>
      </c>
      <c r="B22" s="3">
        <v>1.7</v>
      </c>
      <c r="C22" s="13">
        <f>B22-1.71</f>
        <v>-0.010000000000000009</v>
      </c>
      <c r="D22" s="16">
        <f>C22^2</f>
        <v>0.00010000000000000018</v>
      </c>
    </row>
    <row r="23" spans="1:4" ht="12.75">
      <c r="A23" s="2">
        <v>32</v>
      </c>
      <c r="B23" s="3">
        <v>1.71</v>
      </c>
      <c r="C23" s="13">
        <f>B23-1.71</f>
        <v>0</v>
      </c>
      <c r="D23" s="16">
        <f>C23^2</f>
        <v>0</v>
      </c>
    </row>
    <row r="24" spans="1:4" ht="12.75">
      <c r="A24" s="2">
        <v>3</v>
      </c>
      <c r="B24" s="3">
        <v>1.72</v>
      </c>
      <c r="C24" s="13">
        <f>B24-1.71</f>
        <v>0.010000000000000009</v>
      </c>
      <c r="D24" s="16">
        <f>C24^2</f>
        <v>0.00010000000000000018</v>
      </c>
    </row>
    <row r="25" spans="1:4" ht="12.75">
      <c r="A25" s="2">
        <v>34</v>
      </c>
      <c r="B25" s="3">
        <v>1.72</v>
      </c>
      <c r="C25" s="13">
        <f>B25-1.71</f>
        <v>0.010000000000000009</v>
      </c>
      <c r="D25" s="16">
        <f>C25^2</f>
        <v>0.00010000000000000018</v>
      </c>
    </row>
    <row r="26" spans="1:4" ht="12.75">
      <c r="A26" s="2">
        <v>4</v>
      </c>
      <c r="B26" s="3">
        <v>1.73</v>
      </c>
      <c r="C26" s="13">
        <f>B26-1.71</f>
        <v>0.020000000000000018</v>
      </c>
      <c r="D26" s="16">
        <f>C26^2</f>
        <v>0.0004000000000000007</v>
      </c>
    </row>
    <row r="27" spans="1:4" ht="12.75">
      <c r="A27" s="2">
        <v>38</v>
      </c>
      <c r="B27" s="11">
        <v>1.73</v>
      </c>
      <c r="C27" s="13">
        <f>B27-1.71</f>
        <v>0.020000000000000018</v>
      </c>
      <c r="D27" s="16">
        <f>C27^2</f>
        <v>0.0004000000000000007</v>
      </c>
    </row>
    <row r="28" spans="1:4" ht="12.75">
      <c r="A28" s="2">
        <v>11</v>
      </c>
      <c r="B28" s="3">
        <v>1.74</v>
      </c>
      <c r="C28" s="13">
        <f>B28-1.71</f>
        <v>0.030000000000000027</v>
      </c>
      <c r="D28" s="16">
        <f>C28^2</f>
        <v>0.0009000000000000016</v>
      </c>
    </row>
    <row r="29" spans="1:4" ht="12.75">
      <c r="A29" s="2">
        <v>27</v>
      </c>
      <c r="B29" s="3">
        <v>1.74</v>
      </c>
      <c r="C29" s="13">
        <f>B29-1.71</f>
        <v>0.030000000000000027</v>
      </c>
      <c r="D29" s="16">
        <f>C29^2</f>
        <v>0.0009000000000000016</v>
      </c>
    </row>
    <row r="30" spans="1:4" ht="12.75">
      <c r="A30" s="2">
        <v>35</v>
      </c>
      <c r="B30" s="3">
        <v>1.74</v>
      </c>
      <c r="C30" s="13">
        <f>B30-1.71</f>
        <v>0.030000000000000027</v>
      </c>
      <c r="D30" s="16">
        <f>C30^2</f>
        <v>0.0009000000000000016</v>
      </c>
    </row>
    <row r="31" spans="1:4" ht="12.75">
      <c r="A31" s="2">
        <v>37</v>
      </c>
      <c r="B31" s="3">
        <v>1.74</v>
      </c>
      <c r="C31" s="13">
        <f>B31-1.71</f>
        <v>0.030000000000000027</v>
      </c>
      <c r="D31" s="16">
        <f>C31^2</f>
        <v>0.0009000000000000016</v>
      </c>
    </row>
    <row r="32" spans="1:4" ht="12.75">
      <c r="A32" s="2">
        <v>5</v>
      </c>
      <c r="B32" s="3">
        <v>1.75</v>
      </c>
      <c r="C32" s="13">
        <f>B32-1.71</f>
        <v>0.040000000000000036</v>
      </c>
      <c r="D32" s="16">
        <f>C32^2</f>
        <v>0.001600000000000003</v>
      </c>
    </row>
    <row r="33" spans="1:4" ht="12.75">
      <c r="A33" s="2">
        <v>9</v>
      </c>
      <c r="B33" s="3">
        <v>1.75</v>
      </c>
      <c r="C33" s="13">
        <f>B33-1.71</f>
        <v>0.040000000000000036</v>
      </c>
      <c r="D33" s="16">
        <f>C33^2</f>
        <v>0.001600000000000003</v>
      </c>
    </row>
    <row r="34" spans="1:4" ht="12.75">
      <c r="A34" s="2">
        <v>36</v>
      </c>
      <c r="B34" s="3">
        <v>1.77</v>
      </c>
      <c r="C34" s="13">
        <f>B34-1.71</f>
        <v>0.06000000000000005</v>
      </c>
      <c r="D34" s="16">
        <f>C34^2</f>
        <v>0.0036000000000000064</v>
      </c>
    </row>
    <row r="35" spans="1:4" ht="12.75">
      <c r="A35" s="2">
        <v>7</v>
      </c>
      <c r="B35" s="3">
        <v>1.78</v>
      </c>
      <c r="C35" s="13">
        <f>B35-1.71</f>
        <v>0.07000000000000006</v>
      </c>
      <c r="D35" s="16">
        <f>C35^2</f>
        <v>0.0049000000000000085</v>
      </c>
    </row>
    <row r="36" spans="1:4" ht="12.75">
      <c r="A36" s="2">
        <v>15</v>
      </c>
      <c r="B36" s="3">
        <v>1.8</v>
      </c>
      <c r="C36" s="13">
        <f>B36-1.71</f>
        <v>0.09000000000000008</v>
      </c>
      <c r="D36" s="16">
        <f>C36^2</f>
        <v>0.008100000000000015</v>
      </c>
    </row>
    <row r="37" spans="1:4" ht="12.75">
      <c r="A37" s="2">
        <v>22</v>
      </c>
      <c r="B37" s="3">
        <v>1.83</v>
      </c>
      <c r="C37" s="13">
        <f>B37-1.71</f>
        <v>0.1200000000000001</v>
      </c>
      <c r="D37" s="16">
        <f>C37^2</f>
        <v>0.014400000000000026</v>
      </c>
    </row>
    <row r="38" spans="1:7" ht="12.75">
      <c r="A38" s="2">
        <v>1</v>
      </c>
      <c r="B38" s="3">
        <v>1.86</v>
      </c>
      <c r="C38" s="13">
        <f>B38-1.71</f>
        <v>0.15000000000000013</v>
      </c>
      <c r="D38" s="16">
        <f>C38^2</f>
        <v>0.02250000000000004</v>
      </c>
      <c r="G38">
        <f>35/38</f>
        <v>0.9210526315789473</v>
      </c>
    </row>
    <row r="39" spans="1:4" ht="12.75">
      <c r="A39" s="2">
        <v>8</v>
      </c>
      <c r="B39" s="3">
        <v>1.86</v>
      </c>
      <c r="C39" s="13">
        <f>B39-1.71</f>
        <v>0.15000000000000013</v>
      </c>
      <c r="D39" s="16">
        <f>C39^2</f>
        <v>0.02250000000000004</v>
      </c>
    </row>
    <row r="40" spans="1:4" ht="12.75">
      <c r="A40" s="6">
        <v>29</v>
      </c>
      <c r="B40" s="17">
        <v>1.86</v>
      </c>
      <c r="C40" s="13">
        <f>B40-1.71</f>
        <v>0.15000000000000013</v>
      </c>
      <c r="D40" s="16">
        <f>C40^2</f>
        <v>0.02250000000000004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0">
      <selection activeCell="A22" sqref="A22"/>
    </sheetView>
  </sheetViews>
  <sheetFormatPr defaultColWidth="9.140625" defaultRowHeight="12.75"/>
  <cols>
    <col min="2" max="2" width="12.57421875" style="2" customWidth="1"/>
    <col min="3" max="3" width="7.8515625" style="2" bestFit="1" customWidth="1"/>
    <col min="4" max="4" width="5.00390625" style="1" bestFit="1" customWidth="1"/>
    <col min="5" max="5" width="6.57421875" style="1" customWidth="1"/>
    <col min="6" max="6" width="7.7109375" style="2" customWidth="1"/>
    <col min="7" max="7" width="8.8515625" style="2" bestFit="1" customWidth="1"/>
    <col min="8" max="8" width="7.7109375" style="2" bestFit="1" customWidth="1"/>
    <col min="9" max="9" width="18.8515625" style="2" bestFit="1" customWidth="1"/>
    <col min="10" max="10" width="12.00390625" style="2" bestFit="1" customWidth="1"/>
    <col min="11" max="11" width="7.140625" style="2" bestFit="1" customWidth="1"/>
    <col min="12" max="12" width="13.7109375" style="0" customWidth="1"/>
    <col min="13" max="13" width="5.00390625" style="0" customWidth="1"/>
    <col min="19" max="19" width="8.57421875" style="0" bestFit="1" customWidth="1"/>
    <col min="23" max="23" width="9.140625" style="2" customWidth="1"/>
  </cols>
  <sheetData>
    <row r="1" spans="2:20" ht="12.75">
      <c r="B1" s="34" t="s">
        <v>11</v>
      </c>
      <c r="C1" s="34"/>
      <c r="D1" s="34"/>
      <c r="E1" s="34"/>
      <c r="F1" s="34"/>
      <c r="G1" s="34"/>
      <c r="H1" s="34"/>
      <c r="I1" s="34"/>
      <c r="J1" s="34"/>
      <c r="K1" s="10"/>
      <c r="P1" t="s">
        <v>28</v>
      </c>
      <c r="T1" t="s">
        <v>29</v>
      </c>
    </row>
    <row r="2" spans="2:10" ht="12.75">
      <c r="B2" s="6"/>
      <c r="C2" s="6"/>
      <c r="D2" s="7"/>
      <c r="E2" s="7"/>
      <c r="F2" s="6"/>
      <c r="G2" s="6"/>
      <c r="H2" s="6"/>
      <c r="I2" s="6"/>
      <c r="J2" s="6"/>
    </row>
    <row r="3" spans="1:18" ht="12.75">
      <c r="A3" t="s">
        <v>32</v>
      </c>
      <c r="B3" s="8" t="s">
        <v>0</v>
      </c>
      <c r="C3" s="8" t="s">
        <v>1</v>
      </c>
      <c r="D3" s="8" t="s">
        <v>2</v>
      </c>
      <c r="E3" s="9" t="s">
        <v>8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  <c r="L3" s="19" t="s">
        <v>23</v>
      </c>
      <c r="M3" s="22"/>
      <c r="O3" t="s">
        <v>24</v>
      </c>
      <c r="P3" t="s">
        <v>25</v>
      </c>
      <c r="Q3" t="s">
        <v>26</v>
      </c>
      <c r="R3" t="s">
        <v>27</v>
      </c>
    </row>
    <row r="4" spans="1:22" ht="12.75">
      <c r="A4">
        <v>1</v>
      </c>
      <c r="B4" s="2">
        <v>10</v>
      </c>
      <c r="C4" s="3">
        <v>1.66</v>
      </c>
      <c r="D4" s="1" t="s">
        <v>10</v>
      </c>
      <c r="E4" s="4">
        <v>1</v>
      </c>
      <c r="F4" s="5">
        <v>19</v>
      </c>
      <c r="G4" s="5">
        <v>65</v>
      </c>
      <c r="H4" s="5">
        <v>0</v>
      </c>
      <c r="I4" s="5">
        <v>7</v>
      </c>
      <c r="J4" s="3">
        <v>20</v>
      </c>
      <c r="K4" s="5"/>
      <c r="L4" s="19" t="s">
        <v>5</v>
      </c>
      <c r="M4" s="22" t="s">
        <v>13</v>
      </c>
      <c r="O4" t="s">
        <v>10</v>
      </c>
      <c r="P4">
        <v>16</v>
      </c>
      <c r="Q4" s="16">
        <f>P4/38</f>
        <v>0.42105263157894735</v>
      </c>
      <c r="R4" s="13">
        <f>Q4*100</f>
        <v>42.10526315789473</v>
      </c>
      <c r="T4" s="13">
        <f>100*U4</f>
        <v>37.83783783783784</v>
      </c>
      <c r="U4" s="16">
        <f>V4/37</f>
        <v>0.3783783783783784</v>
      </c>
      <c r="V4" s="27">
        <v>14</v>
      </c>
    </row>
    <row r="5" spans="1:22" ht="12.75">
      <c r="A5">
        <v>2</v>
      </c>
      <c r="B5" s="2">
        <v>2</v>
      </c>
      <c r="C5" s="3">
        <v>1.68</v>
      </c>
      <c r="D5" s="1" t="s">
        <v>9</v>
      </c>
      <c r="E5" s="4">
        <v>0</v>
      </c>
      <c r="F5" s="2">
        <v>21</v>
      </c>
      <c r="G5" s="2">
        <v>75</v>
      </c>
      <c r="H5" s="5">
        <v>0</v>
      </c>
      <c r="I5" s="5">
        <v>7</v>
      </c>
      <c r="J5" s="3">
        <v>30</v>
      </c>
      <c r="K5" s="5"/>
      <c r="L5" s="18">
        <v>0</v>
      </c>
      <c r="M5" s="23">
        <v>3</v>
      </c>
      <c r="O5" t="s">
        <v>9</v>
      </c>
      <c r="P5">
        <v>22</v>
      </c>
      <c r="Q5" s="16">
        <f>P5/38</f>
        <v>0.5789473684210527</v>
      </c>
      <c r="R5" s="13">
        <f>Q5*100</f>
        <v>57.89473684210527</v>
      </c>
      <c r="T5" s="13">
        <f>100*U5</f>
        <v>62.16216216216216</v>
      </c>
      <c r="U5" s="16">
        <f>V5/37</f>
        <v>0.6216216216216216</v>
      </c>
      <c r="V5" s="28">
        <v>23</v>
      </c>
    </row>
    <row r="6" spans="1:22" ht="12.75">
      <c r="A6">
        <v>3</v>
      </c>
      <c r="B6" s="2">
        <v>9</v>
      </c>
      <c r="C6" s="3">
        <v>1.75</v>
      </c>
      <c r="D6" s="1" t="s">
        <v>9</v>
      </c>
      <c r="E6" s="4">
        <v>0</v>
      </c>
      <c r="F6" s="5">
        <v>19</v>
      </c>
      <c r="G6" s="5">
        <v>71</v>
      </c>
      <c r="H6" s="5">
        <v>0</v>
      </c>
      <c r="I6" s="5">
        <v>7</v>
      </c>
      <c r="J6" s="3">
        <v>7</v>
      </c>
      <c r="K6" s="5"/>
      <c r="L6" s="20">
        <v>1</v>
      </c>
      <c r="M6" s="24">
        <v>14</v>
      </c>
      <c r="O6" t="s">
        <v>13</v>
      </c>
      <c r="P6">
        <v>38</v>
      </c>
      <c r="Q6" s="26">
        <f>P6/38</f>
        <v>1</v>
      </c>
      <c r="R6" s="26">
        <f>Q6*100</f>
        <v>100</v>
      </c>
      <c r="V6" s="29">
        <v>37</v>
      </c>
    </row>
    <row r="7" spans="1:13" ht="12.75">
      <c r="A7">
        <v>4</v>
      </c>
      <c r="B7" s="2">
        <v>14</v>
      </c>
      <c r="C7" s="3">
        <v>1.6</v>
      </c>
      <c r="D7" s="1" t="s">
        <v>10</v>
      </c>
      <c r="E7" s="4">
        <v>1</v>
      </c>
      <c r="F7" s="5">
        <v>20</v>
      </c>
      <c r="G7" s="5">
        <v>47</v>
      </c>
      <c r="H7" s="5">
        <v>1</v>
      </c>
      <c r="I7" s="5">
        <v>7</v>
      </c>
      <c r="J7" s="3">
        <v>50</v>
      </c>
      <c r="K7" s="5"/>
      <c r="L7" s="20">
        <v>2</v>
      </c>
      <c r="M7" s="24">
        <v>10</v>
      </c>
    </row>
    <row r="8" spans="1:13" ht="12.75">
      <c r="A8">
        <v>5</v>
      </c>
      <c r="B8" s="2">
        <v>20</v>
      </c>
      <c r="C8" s="3">
        <v>1.6</v>
      </c>
      <c r="D8" s="1" t="s">
        <v>10</v>
      </c>
      <c r="E8" s="4">
        <v>1</v>
      </c>
      <c r="F8" s="5">
        <v>21</v>
      </c>
      <c r="G8" s="5">
        <v>60</v>
      </c>
      <c r="H8" s="5">
        <v>1</v>
      </c>
      <c r="I8" s="5">
        <v>7</v>
      </c>
      <c r="J8" s="3">
        <v>8</v>
      </c>
      <c r="K8" s="5"/>
      <c r="L8" s="20">
        <v>3</v>
      </c>
      <c r="M8" s="24">
        <v>6</v>
      </c>
    </row>
    <row r="9" spans="1:20" ht="12.75">
      <c r="A9">
        <v>6</v>
      </c>
      <c r="B9" s="2">
        <v>13</v>
      </c>
      <c r="C9" s="3">
        <v>1.62</v>
      </c>
      <c r="D9" s="1" t="s">
        <v>10</v>
      </c>
      <c r="E9" s="4">
        <v>1</v>
      </c>
      <c r="F9" s="5">
        <v>20</v>
      </c>
      <c r="G9" s="5">
        <v>50</v>
      </c>
      <c r="H9" s="5">
        <v>1</v>
      </c>
      <c r="I9" s="5">
        <v>7</v>
      </c>
      <c r="J9" s="3">
        <v>15</v>
      </c>
      <c r="K9" s="5"/>
      <c r="L9" s="20">
        <v>4</v>
      </c>
      <c r="M9" s="24">
        <v>1</v>
      </c>
      <c r="S9" t="s">
        <v>28</v>
      </c>
      <c r="T9" t="s">
        <v>29</v>
      </c>
    </row>
    <row r="10" spans="1:19" ht="12.75">
      <c r="A10">
        <v>7</v>
      </c>
      <c r="B10" s="2">
        <v>26</v>
      </c>
      <c r="C10" s="3">
        <v>1.65</v>
      </c>
      <c r="D10" s="1" t="s">
        <v>10</v>
      </c>
      <c r="E10" s="4">
        <v>1</v>
      </c>
      <c r="F10" s="5">
        <v>22</v>
      </c>
      <c r="G10" s="5">
        <v>51</v>
      </c>
      <c r="H10" s="5">
        <v>1</v>
      </c>
      <c r="I10" s="5">
        <v>5</v>
      </c>
      <c r="J10" s="3">
        <v>10</v>
      </c>
      <c r="K10" s="5"/>
      <c r="L10" s="20">
        <v>5</v>
      </c>
      <c r="M10" s="24">
        <v>2</v>
      </c>
      <c r="N10" t="s">
        <v>30</v>
      </c>
      <c r="P10" t="s">
        <v>25</v>
      </c>
      <c r="Q10" t="s">
        <v>26</v>
      </c>
      <c r="R10" t="s">
        <v>27</v>
      </c>
      <c r="S10" t="s">
        <v>31</v>
      </c>
    </row>
    <row r="11" spans="1:23" ht="12.75">
      <c r="A11">
        <v>8</v>
      </c>
      <c r="B11" s="2">
        <v>18</v>
      </c>
      <c r="C11" s="3">
        <v>1.68</v>
      </c>
      <c r="D11" s="1" t="s">
        <v>10</v>
      </c>
      <c r="E11" s="4">
        <v>1</v>
      </c>
      <c r="F11" s="5">
        <v>19</v>
      </c>
      <c r="G11" s="5">
        <v>65</v>
      </c>
      <c r="H11" s="5">
        <v>1</v>
      </c>
      <c r="I11" s="5">
        <v>7</v>
      </c>
      <c r="J11" s="3">
        <v>4.9</v>
      </c>
      <c r="K11" s="5"/>
      <c r="L11" s="20">
        <v>6</v>
      </c>
      <c r="M11" s="24">
        <v>2</v>
      </c>
      <c r="O11">
        <v>1</v>
      </c>
      <c r="P11">
        <v>0</v>
      </c>
      <c r="Q11" s="26">
        <f>P11/38</f>
        <v>0</v>
      </c>
      <c r="R11" s="26">
        <f>Q11*100</f>
        <v>0</v>
      </c>
      <c r="S11" s="26">
        <f>R11</f>
        <v>0</v>
      </c>
      <c r="T11">
        <f>U11</f>
        <v>0</v>
      </c>
      <c r="U11">
        <f>V11*100</f>
        <v>0</v>
      </c>
      <c r="V11">
        <f>W11/37</f>
        <v>0</v>
      </c>
      <c r="W11" s="2">
        <v>0</v>
      </c>
    </row>
    <row r="12" spans="1:23" ht="12.75">
      <c r="A12">
        <v>9</v>
      </c>
      <c r="B12" s="2">
        <v>23</v>
      </c>
      <c r="C12" s="3">
        <v>1.68</v>
      </c>
      <c r="D12" s="1" t="s">
        <v>9</v>
      </c>
      <c r="E12" s="4">
        <v>0</v>
      </c>
      <c r="F12" s="5">
        <v>27</v>
      </c>
      <c r="G12" s="5">
        <v>53</v>
      </c>
      <c r="H12" s="5">
        <v>1</v>
      </c>
      <c r="I12" s="5">
        <v>2</v>
      </c>
      <c r="J12" s="3">
        <v>70</v>
      </c>
      <c r="K12" s="5"/>
      <c r="L12" s="21" t="s">
        <v>22</v>
      </c>
      <c r="M12" s="25">
        <v>38</v>
      </c>
      <c r="O12">
        <v>2</v>
      </c>
      <c r="P12">
        <v>2</v>
      </c>
      <c r="Q12" s="16">
        <f aca="true" t="shared" si="0" ref="Q12:Q18">P12/38</f>
        <v>0.05263157894736842</v>
      </c>
      <c r="R12" s="13">
        <f aca="true" t="shared" si="1" ref="R12:R18">Q12*100</f>
        <v>5.263157894736842</v>
      </c>
      <c r="S12" s="13">
        <f aca="true" t="shared" si="2" ref="S12:S17">R12+S11</f>
        <v>5.263157894736842</v>
      </c>
      <c r="T12">
        <f aca="true" t="shared" si="3" ref="T12:T17">U12+T11</f>
        <v>0</v>
      </c>
      <c r="U12">
        <f aca="true" t="shared" si="4" ref="U12:U18">V12*100</f>
        <v>0</v>
      </c>
      <c r="V12">
        <f aca="true" t="shared" si="5" ref="V12:V18">W12/37</f>
        <v>0</v>
      </c>
      <c r="W12" s="2">
        <v>0</v>
      </c>
    </row>
    <row r="13" spans="1:23" ht="12.75">
      <c r="A13">
        <v>10</v>
      </c>
      <c r="B13" s="2">
        <v>38</v>
      </c>
      <c r="C13" s="11">
        <v>1.73</v>
      </c>
      <c r="D13" s="1" t="s">
        <v>9</v>
      </c>
      <c r="E13" s="32">
        <v>0</v>
      </c>
      <c r="F13" s="32">
        <v>22</v>
      </c>
      <c r="G13" s="32">
        <v>65</v>
      </c>
      <c r="H13" s="32">
        <v>1</v>
      </c>
      <c r="I13" s="32">
        <v>7</v>
      </c>
      <c r="J13" s="11">
        <v>7</v>
      </c>
      <c r="K13" s="5"/>
      <c r="O13">
        <v>3</v>
      </c>
      <c r="P13">
        <v>0</v>
      </c>
      <c r="Q13" s="26">
        <f t="shared" si="0"/>
        <v>0</v>
      </c>
      <c r="R13" s="26">
        <f t="shared" si="1"/>
        <v>0</v>
      </c>
      <c r="S13" s="13">
        <f t="shared" si="2"/>
        <v>5.263157894736842</v>
      </c>
      <c r="T13" s="13">
        <f t="shared" si="3"/>
        <v>2.7027027027027026</v>
      </c>
      <c r="U13" s="13">
        <f t="shared" si="4"/>
        <v>2.7027027027027026</v>
      </c>
      <c r="V13" s="16">
        <f t="shared" si="5"/>
        <v>0.02702702702702703</v>
      </c>
      <c r="W13" s="30">
        <v>1</v>
      </c>
    </row>
    <row r="14" spans="1:23" ht="12.75">
      <c r="A14">
        <v>11</v>
      </c>
      <c r="B14" s="2">
        <v>11</v>
      </c>
      <c r="C14" s="3">
        <v>1.74</v>
      </c>
      <c r="D14" s="1" t="s">
        <v>9</v>
      </c>
      <c r="E14" s="4">
        <v>0</v>
      </c>
      <c r="F14" s="5">
        <v>20</v>
      </c>
      <c r="G14" s="5">
        <v>76</v>
      </c>
      <c r="H14" s="5">
        <v>1</v>
      </c>
      <c r="I14" s="5">
        <v>7</v>
      </c>
      <c r="J14" s="3">
        <v>30</v>
      </c>
      <c r="K14" s="5"/>
      <c r="O14">
        <v>4</v>
      </c>
      <c r="P14">
        <v>1</v>
      </c>
      <c r="Q14" s="16">
        <f t="shared" si="0"/>
        <v>0.02631578947368421</v>
      </c>
      <c r="R14" s="13">
        <f t="shared" si="1"/>
        <v>2.631578947368421</v>
      </c>
      <c r="S14" s="13">
        <f t="shared" si="2"/>
        <v>7.894736842105262</v>
      </c>
      <c r="T14" s="13">
        <f t="shared" si="3"/>
        <v>5.405405405405405</v>
      </c>
      <c r="U14" s="13">
        <f t="shared" si="4"/>
        <v>2.7027027027027026</v>
      </c>
      <c r="V14" s="16">
        <f t="shared" si="5"/>
        <v>0.02702702702702703</v>
      </c>
      <c r="W14" s="30">
        <v>1</v>
      </c>
    </row>
    <row r="15" spans="1:23" ht="12.75">
      <c r="A15">
        <v>12</v>
      </c>
      <c r="B15" s="2">
        <v>5</v>
      </c>
      <c r="C15" s="3">
        <v>1.75</v>
      </c>
      <c r="D15" s="1" t="s">
        <v>9</v>
      </c>
      <c r="E15" s="4">
        <v>0</v>
      </c>
      <c r="F15" s="5">
        <v>18</v>
      </c>
      <c r="G15" s="5">
        <v>65</v>
      </c>
      <c r="H15" s="5">
        <v>1</v>
      </c>
      <c r="I15" s="5">
        <v>7</v>
      </c>
      <c r="J15" s="3">
        <v>13</v>
      </c>
      <c r="K15" s="5"/>
      <c r="O15">
        <v>5</v>
      </c>
      <c r="P15">
        <v>8</v>
      </c>
      <c r="Q15" s="16">
        <f t="shared" si="0"/>
        <v>0.21052631578947367</v>
      </c>
      <c r="R15" s="13">
        <f t="shared" si="1"/>
        <v>21.052631578947366</v>
      </c>
      <c r="S15" s="13">
        <f t="shared" si="2"/>
        <v>28.94736842105263</v>
      </c>
      <c r="T15" s="13">
        <f t="shared" si="3"/>
        <v>35.13513513513514</v>
      </c>
      <c r="U15" s="13">
        <f t="shared" si="4"/>
        <v>29.72972972972973</v>
      </c>
      <c r="V15" s="16">
        <f t="shared" si="5"/>
        <v>0.2972972972972973</v>
      </c>
      <c r="W15" s="30">
        <v>11</v>
      </c>
    </row>
    <row r="16" spans="1:23" ht="12.75">
      <c r="A16">
        <v>13</v>
      </c>
      <c r="B16" s="2">
        <v>36</v>
      </c>
      <c r="C16" s="3">
        <v>1.77</v>
      </c>
      <c r="D16" s="12" t="s">
        <v>9</v>
      </c>
      <c r="E16" s="4">
        <v>0</v>
      </c>
      <c r="F16" s="4">
        <v>23</v>
      </c>
      <c r="G16" s="4">
        <v>75</v>
      </c>
      <c r="H16" s="4">
        <v>1</v>
      </c>
      <c r="I16" s="4">
        <v>7</v>
      </c>
      <c r="J16" s="3">
        <v>9</v>
      </c>
      <c r="K16" s="5"/>
      <c r="L16" s="18">
        <v>3</v>
      </c>
      <c r="M16" s="23">
        <v>1</v>
      </c>
      <c r="O16">
        <v>6</v>
      </c>
      <c r="P16">
        <v>3</v>
      </c>
      <c r="Q16" s="16">
        <f t="shared" si="0"/>
        <v>0.07894736842105263</v>
      </c>
      <c r="R16" s="13">
        <f t="shared" si="1"/>
        <v>7.894736842105263</v>
      </c>
      <c r="S16" s="13">
        <f t="shared" si="2"/>
        <v>36.84210526315789</v>
      </c>
      <c r="T16" s="13">
        <f t="shared" si="3"/>
        <v>40.54054054054054</v>
      </c>
      <c r="U16" s="13">
        <f t="shared" si="4"/>
        <v>5.405405405405405</v>
      </c>
      <c r="V16" s="16">
        <f t="shared" si="5"/>
        <v>0.05405405405405406</v>
      </c>
      <c r="W16" s="30">
        <v>2</v>
      </c>
    </row>
    <row r="17" spans="1:23" ht="12.75">
      <c r="A17">
        <v>14</v>
      </c>
      <c r="B17" s="2">
        <v>7</v>
      </c>
      <c r="C17" s="3">
        <v>1.78</v>
      </c>
      <c r="D17" s="1" t="s">
        <v>10</v>
      </c>
      <c r="E17" s="4">
        <v>1</v>
      </c>
      <c r="F17" s="5">
        <v>19</v>
      </c>
      <c r="G17" s="5">
        <v>58</v>
      </c>
      <c r="H17" s="5">
        <v>1</v>
      </c>
      <c r="I17" s="5">
        <v>7</v>
      </c>
      <c r="J17" s="3">
        <v>80</v>
      </c>
      <c r="K17" s="5"/>
      <c r="L17" s="20">
        <v>4</v>
      </c>
      <c r="M17" s="24">
        <v>1</v>
      </c>
      <c r="O17">
        <v>7</v>
      </c>
      <c r="P17">
        <v>24</v>
      </c>
      <c r="Q17" s="16">
        <f t="shared" si="0"/>
        <v>0.631578947368421</v>
      </c>
      <c r="R17" s="13">
        <f t="shared" si="1"/>
        <v>63.1578947368421</v>
      </c>
      <c r="S17" s="26">
        <f t="shared" si="2"/>
        <v>100</v>
      </c>
      <c r="T17">
        <f t="shared" si="3"/>
        <v>100</v>
      </c>
      <c r="U17" s="13">
        <f t="shared" si="4"/>
        <v>59.45945945945946</v>
      </c>
      <c r="V17" s="16">
        <f t="shared" si="5"/>
        <v>0.5945945945945946</v>
      </c>
      <c r="W17" s="30">
        <v>22</v>
      </c>
    </row>
    <row r="18" spans="1:23" ht="12.75">
      <c r="A18">
        <v>15</v>
      </c>
      <c r="B18" s="2">
        <v>15</v>
      </c>
      <c r="C18" s="3">
        <v>1.8</v>
      </c>
      <c r="D18" s="1" t="s">
        <v>9</v>
      </c>
      <c r="E18" s="4">
        <v>0</v>
      </c>
      <c r="F18" s="5">
        <v>20</v>
      </c>
      <c r="G18" s="5">
        <v>75</v>
      </c>
      <c r="H18" s="5">
        <v>1</v>
      </c>
      <c r="I18" s="5">
        <v>7</v>
      </c>
      <c r="J18" s="3">
        <v>47</v>
      </c>
      <c r="K18" s="5"/>
      <c r="L18" s="20">
        <v>5</v>
      </c>
      <c r="M18" s="24">
        <v>11</v>
      </c>
      <c r="O18" t="s">
        <v>13</v>
      </c>
      <c r="P18">
        <f>SUM(P11:P17)</f>
        <v>38</v>
      </c>
      <c r="Q18" s="26">
        <f t="shared" si="0"/>
        <v>1</v>
      </c>
      <c r="R18" s="26">
        <f t="shared" si="1"/>
        <v>100</v>
      </c>
      <c r="U18">
        <f t="shared" si="4"/>
        <v>100</v>
      </c>
      <c r="V18">
        <f t="shared" si="5"/>
        <v>1</v>
      </c>
      <c r="W18" s="2">
        <f>SUM(W11:W17)</f>
        <v>37</v>
      </c>
    </row>
    <row r="19" spans="1:13" ht="12.75">
      <c r="A19">
        <v>16</v>
      </c>
      <c r="B19" s="2">
        <v>1</v>
      </c>
      <c r="C19" s="3">
        <v>1.86</v>
      </c>
      <c r="D19" s="1" t="s">
        <v>9</v>
      </c>
      <c r="E19" s="4">
        <v>0</v>
      </c>
      <c r="F19" s="2">
        <v>34</v>
      </c>
      <c r="G19" s="2">
        <v>107</v>
      </c>
      <c r="H19" s="5">
        <v>1</v>
      </c>
      <c r="I19" s="5">
        <v>5</v>
      </c>
      <c r="J19" s="3">
        <v>120</v>
      </c>
      <c r="K19" s="5"/>
      <c r="L19" s="20">
        <v>6</v>
      </c>
      <c r="M19" s="24">
        <v>2</v>
      </c>
    </row>
    <row r="20" spans="1:13" ht="12.75">
      <c r="A20">
        <v>17</v>
      </c>
      <c r="B20" s="2">
        <v>8</v>
      </c>
      <c r="C20" s="3">
        <v>1.86</v>
      </c>
      <c r="D20" s="1" t="s">
        <v>9</v>
      </c>
      <c r="E20" s="4">
        <v>0</v>
      </c>
      <c r="F20" s="5">
        <v>19</v>
      </c>
      <c r="G20" s="5">
        <v>74</v>
      </c>
      <c r="H20" s="5">
        <v>1</v>
      </c>
      <c r="I20" s="5">
        <v>7</v>
      </c>
      <c r="J20" s="3">
        <v>40</v>
      </c>
      <c r="K20" s="5"/>
      <c r="L20" s="20">
        <v>7</v>
      </c>
      <c r="M20" s="24">
        <v>22</v>
      </c>
    </row>
    <row r="21" spans="1:13" ht="12.75">
      <c r="A21">
        <v>18</v>
      </c>
      <c r="B21" s="2">
        <v>12</v>
      </c>
      <c r="C21" s="3">
        <v>1.6</v>
      </c>
      <c r="D21" s="1" t="s">
        <v>10</v>
      </c>
      <c r="E21" s="4">
        <v>1</v>
      </c>
      <c r="F21" s="5">
        <v>19</v>
      </c>
      <c r="G21" s="5">
        <v>53</v>
      </c>
      <c r="H21" s="5">
        <v>2</v>
      </c>
      <c r="I21" s="5">
        <v>7</v>
      </c>
      <c r="J21" s="3">
        <v>10</v>
      </c>
      <c r="K21" s="5"/>
      <c r="L21" s="21" t="s">
        <v>22</v>
      </c>
      <c r="M21" s="25">
        <v>37</v>
      </c>
    </row>
    <row r="22" spans="1:11" ht="12.75">
      <c r="A22">
        <v>19</v>
      </c>
      <c r="B22" s="2">
        <v>24</v>
      </c>
      <c r="C22" s="3">
        <v>1.61</v>
      </c>
      <c r="D22" s="1" t="s">
        <v>10</v>
      </c>
      <c r="E22" s="4">
        <v>1</v>
      </c>
      <c r="F22" s="5">
        <v>19</v>
      </c>
      <c r="G22" s="5">
        <v>69</v>
      </c>
      <c r="H22" s="5">
        <v>2</v>
      </c>
      <c r="I22" s="5">
        <v>7</v>
      </c>
      <c r="J22" s="3">
        <v>75</v>
      </c>
      <c r="K22" s="5"/>
    </row>
    <row r="23" spans="1:11" ht="12.75">
      <c r="A23">
        <v>20</v>
      </c>
      <c r="B23" s="2">
        <v>21</v>
      </c>
      <c r="C23" s="3">
        <v>1.63</v>
      </c>
      <c r="D23" s="1" t="s">
        <v>10</v>
      </c>
      <c r="E23" s="4">
        <v>1</v>
      </c>
      <c r="F23" s="5">
        <v>21</v>
      </c>
      <c r="G23" s="5">
        <v>49</v>
      </c>
      <c r="H23" s="5">
        <v>2</v>
      </c>
      <c r="I23" s="5">
        <v>7</v>
      </c>
      <c r="J23" s="3">
        <v>50</v>
      </c>
      <c r="K23" s="5"/>
    </row>
    <row r="24" spans="1:11" ht="12.75">
      <c r="A24">
        <v>21</v>
      </c>
      <c r="B24" s="2">
        <v>28</v>
      </c>
      <c r="C24" s="3">
        <v>1.63</v>
      </c>
      <c r="D24" s="1" t="s">
        <v>10</v>
      </c>
      <c r="E24" s="4">
        <v>1</v>
      </c>
      <c r="F24" s="5">
        <v>22</v>
      </c>
      <c r="G24" s="5">
        <v>86</v>
      </c>
      <c r="H24" s="5">
        <v>2</v>
      </c>
      <c r="I24" s="5">
        <v>5</v>
      </c>
      <c r="J24" s="3">
        <v>20</v>
      </c>
      <c r="K24" s="5"/>
    </row>
    <row r="25" spans="1:11" ht="12.75">
      <c r="A25">
        <v>22</v>
      </c>
      <c r="B25" s="2">
        <v>25</v>
      </c>
      <c r="C25" s="3">
        <v>1.65</v>
      </c>
      <c r="D25" s="1" t="s">
        <v>10</v>
      </c>
      <c r="E25" s="4">
        <v>1</v>
      </c>
      <c r="F25" s="5">
        <v>20</v>
      </c>
      <c r="G25" s="5">
        <v>58</v>
      </c>
      <c r="H25" s="5">
        <v>2</v>
      </c>
      <c r="I25" s="5">
        <v>7</v>
      </c>
      <c r="J25" s="3">
        <v>20</v>
      </c>
      <c r="K25" s="5"/>
    </row>
    <row r="26" spans="1:11" ht="12.75">
      <c r="A26">
        <v>23</v>
      </c>
      <c r="B26" s="2">
        <v>30</v>
      </c>
      <c r="C26" s="3">
        <v>1.7</v>
      </c>
      <c r="D26" s="1" t="s">
        <v>9</v>
      </c>
      <c r="E26" s="4">
        <v>0</v>
      </c>
      <c r="F26" s="5">
        <v>25</v>
      </c>
      <c r="G26" s="5">
        <v>71</v>
      </c>
      <c r="H26" s="5">
        <v>2</v>
      </c>
      <c r="I26" s="5">
        <v>5</v>
      </c>
      <c r="J26" s="3">
        <v>60</v>
      </c>
      <c r="K26" s="5"/>
    </row>
    <row r="27" spans="1:11" ht="12.75">
      <c r="A27">
        <v>24</v>
      </c>
      <c r="B27" s="2">
        <v>32</v>
      </c>
      <c r="C27" s="3">
        <v>1.71</v>
      </c>
      <c r="D27" s="1" t="s">
        <v>9</v>
      </c>
      <c r="E27" s="4">
        <v>0</v>
      </c>
      <c r="F27" s="4">
        <v>22</v>
      </c>
      <c r="G27" s="4">
        <v>62</v>
      </c>
      <c r="H27" s="4">
        <v>2</v>
      </c>
      <c r="I27" s="4">
        <v>5</v>
      </c>
      <c r="J27" s="3">
        <v>60</v>
      </c>
      <c r="K27" s="5"/>
    </row>
    <row r="28" spans="1:11" ht="12.75">
      <c r="A28">
        <v>25</v>
      </c>
      <c r="B28" s="2">
        <v>3</v>
      </c>
      <c r="C28" s="3">
        <v>1.72</v>
      </c>
      <c r="D28" s="1" t="s">
        <v>9</v>
      </c>
      <c r="E28" s="4">
        <v>0</v>
      </c>
      <c r="F28" s="2">
        <v>19</v>
      </c>
      <c r="G28" s="2">
        <v>62</v>
      </c>
      <c r="H28" s="5">
        <v>2</v>
      </c>
      <c r="I28" s="5">
        <v>7</v>
      </c>
      <c r="J28" s="3">
        <v>50</v>
      </c>
      <c r="K28" s="5"/>
    </row>
    <row r="29" spans="1:11" ht="12.75">
      <c r="A29">
        <v>26</v>
      </c>
      <c r="B29" s="2">
        <v>37</v>
      </c>
      <c r="C29" s="3">
        <v>1.74</v>
      </c>
      <c r="D29" s="12" t="s">
        <v>9</v>
      </c>
      <c r="E29" s="4">
        <v>0</v>
      </c>
      <c r="F29" s="4">
        <v>22</v>
      </c>
      <c r="G29" s="4">
        <v>79</v>
      </c>
      <c r="H29" s="4">
        <v>2</v>
      </c>
      <c r="I29" s="4">
        <v>7</v>
      </c>
      <c r="J29" s="3">
        <v>0.4</v>
      </c>
      <c r="K29" s="5"/>
    </row>
    <row r="30" spans="1:11" ht="12.75">
      <c r="A30">
        <v>27</v>
      </c>
      <c r="B30" s="2">
        <v>29</v>
      </c>
      <c r="C30" s="3">
        <v>1.86</v>
      </c>
      <c r="D30" s="1" t="s">
        <v>9</v>
      </c>
      <c r="E30" s="4">
        <v>0</v>
      </c>
      <c r="F30" s="5">
        <v>21</v>
      </c>
      <c r="G30" s="5">
        <v>78</v>
      </c>
      <c r="H30" s="5">
        <v>2</v>
      </c>
      <c r="I30" s="5">
        <v>5</v>
      </c>
      <c r="J30" s="3">
        <v>15</v>
      </c>
      <c r="K30" s="5"/>
    </row>
    <row r="31" spans="1:11" ht="12.75">
      <c r="A31">
        <v>28</v>
      </c>
      <c r="B31" s="2">
        <v>33</v>
      </c>
      <c r="C31" s="3">
        <v>1.58</v>
      </c>
      <c r="D31" s="1" t="s">
        <v>10</v>
      </c>
      <c r="E31" s="4">
        <v>1</v>
      </c>
      <c r="F31" s="4">
        <v>18</v>
      </c>
      <c r="G31" s="4">
        <v>54</v>
      </c>
      <c r="H31" s="4">
        <v>3</v>
      </c>
      <c r="I31" s="4">
        <v>5</v>
      </c>
      <c r="J31" s="3">
        <v>100</v>
      </c>
      <c r="K31" s="5"/>
    </row>
    <row r="32" spans="1:11" ht="12.75">
      <c r="A32">
        <v>29</v>
      </c>
      <c r="B32" s="2">
        <v>31</v>
      </c>
      <c r="C32" s="11">
        <v>1.67</v>
      </c>
      <c r="D32" s="1" t="s">
        <v>9</v>
      </c>
      <c r="E32" s="4">
        <v>0</v>
      </c>
      <c r="F32" s="5">
        <v>22</v>
      </c>
      <c r="G32" s="5">
        <v>61</v>
      </c>
      <c r="H32" s="5">
        <v>3</v>
      </c>
      <c r="I32" s="5">
        <v>6</v>
      </c>
      <c r="J32" s="11">
        <v>40</v>
      </c>
      <c r="K32" s="5"/>
    </row>
    <row r="33" spans="1:11" ht="12.75">
      <c r="A33">
        <v>30</v>
      </c>
      <c r="B33" s="2">
        <v>6</v>
      </c>
      <c r="C33" s="3">
        <v>1.7</v>
      </c>
      <c r="D33" s="1" t="s">
        <v>9</v>
      </c>
      <c r="E33" s="4">
        <v>0</v>
      </c>
      <c r="F33" s="5">
        <v>19</v>
      </c>
      <c r="G33" s="5">
        <v>60</v>
      </c>
      <c r="H33" s="5">
        <v>3</v>
      </c>
      <c r="I33" s="5">
        <v>7</v>
      </c>
      <c r="J33" s="3">
        <v>25</v>
      </c>
      <c r="K33" s="5"/>
    </row>
    <row r="34" spans="1:11" ht="12.75">
      <c r="A34">
        <v>31</v>
      </c>
      <c r="B34" s="2">
        <v>16</v>
      </c>
      <c r="C34" s="3">
        <v>1.7</v>
      </c>
      <c r="D34" s="1" t="s">
        <v>9</v>
      </c>
      <c r="E34" s="4">
        <v>0</v>
      </c>
      <c r="F34" s="5">
        <v>32</v>
      </c>
      <c r="G34" s="5">
        <v>80</v>
      </c>
      <c r="H34" s="5">
        <v>3</v>
      </c>
      <c r="I34" s="5">
        <v>6</v>
      </c>
      <c r="J34" s="3">
        <v>76</v>
      </c>
      <c r="K34" s="5"/>
    </row>
    <row r="35" spans="1:11" ht="12.75">
      <c r="A35">
        <v>32</v>
      </c>
      <c r="B35" s="2">
        <v>19</v>
      </c>
      <c r="C35" s="3">
        <v>1.7</v>
      </c>
      <c r="D35" s="1" t="s">
        <v>10</v>
      </c>
      <c r="E35" s="4">
        <v>1</v>
      </c>
      <c r="F35" s="5">
        <v>19</v>
      </c>
      <c r="G35" s="5">
        <v>49</v>
      </c>
      <c r="H35" s="5">
        <v>3</v>
      </c>
      <c r="I35" s="5">
        <v>6</v>
      </c>
      <c r="J35" s="3">
        <v>115</v>
      </c>
      <c r="K35" s="5"/>
    </row>
    <row r="36" spans="1:11" ht="12.75">
      <c r="A36">
        <v>33</v>
      </c>
      <c r="B36" s="2">
        <v>27</v>
      </c>
      <c r="C36" s="3">
        <v>1.74</v>
      </c>
      <c r="D36" s="1" t="s">
        <v>9</v>
      </c>
      <c r="E36" s="4">
        <v>0</v>
      </c>
      <c r="F36" s="5">
        <v>21</v>
      </c>
      <c r="G36" s="5">
        <v>60</v>
      </c>
      <c r="H36" s="5">
        <v>3</v>
      </c>
      <c r="I36" s="5">
        <v>7</v>
      </c>
      <c r="J36" s="3">
        <v>50.5</v>
      </c>
      <c r="K36" s="5"/>
    </row>
    <row r="37" spans="1:11" ht="12.75">
      <c r="A37">
        <v>34</v>
      </c>
      <c r="B37" s="2">
        <v>22</v>
      </c>
      <c r="C37" s="3">
        <v>1.83</v>
      </c>
      <c r="D37" s="1" t="s">
        <v>9</v>
      </c>
      <c r="E37" s="4">
        <v>0</v>
      </c>
      <c r="F37" s="5">
        <v>31</v>
      </c>
      <c r="G37" s="5">
        <v>78</v>
      </c>
      <c r="H37" s="5">
        <v>4</v>
      </c>
      <c r="I37" s="5">
        <v>2</v>
      </c>
      <c r="J37" s="3">
        <v>17</v>
      </c>
      <c r="K37" s="5"/>
    </row>
    <row r="38" spans="1:11" ht="12.75">
      <c r="A38">
        <v>35</v>
      </c>
      <c r="B38" s="2">
        <v>34</v>
      </c>
      <c r="C38" s="3">
        <v>1.72</v>
      </c>
      <c r="D38" s="1" t="s">
        <v>10</v>
      </c>
      <c r="E38" s="4">
        <v>1</v>
      </c>
      <c r="F38" s="4">
        <v>19</v>
      </c>
      <c r="G38" s="4">
        <v>64</v>
      </c>
      <c r="H38" s="4">
        <v>5</v>
      </c>
      <c r="I38" s="4">
        <v>5</v>
      </c>
      <c r="J38" s="3">
        <v>60</v>
      </c>
      <c r="K38" s="5"/>
    </row>
    <row r="39" spans="1:11" ht="12.75">
      <c r="A39">
        <v>36</v>
      </c>
      <c r="B39" s="2">
        <v>35</v>
      </c>
      <c r="C39" s="3">
        <v>1.74</v>
      </c>
      <c r="D39" s="1" t="s">
        <v>9</v>
      </c>
      <c r="E39" s="4">
        <v>0</v>
      </c>
      <c r="F39" s="4">
        <v>51</v>
      </c>
      <c r="G39" s="4">
        <v>92</v>
      </c>
      <c r="H39" s="4">
        <v>5</v>
      </c>
      <c r="I39" s="4">
        <v>4</v>
      </c>
      <c r="J39" s="3">
        <v>170</v>
      </c>
      <c r="K39" s="5"/>
    </row>
    <row r="40" spans="1:11" ht="12.75">
      <c r="A40">
        <v>37</v>
      </c>
      <c r="B40" s="2">
        <v>17</v>
      </c>
      <c r="C40" s="3">
        <v>1.7</v>
      </c>
      <c r="D40" s="1" t="s">
        <v>10</v>
      </c>
      <c r="E40" s="4">
        <v>1</v>
      </c>
      <c r="F40" s="5">
        <v>23</v>
      </c>
      <c r="G40" s="5">
        <v>65</v>
      </c>
      <c r="H40" s="5">
        <v>6</v>
      </c>
      <c r="I40" s="5">
        <v>7</v>
      </c>
      <c r="J40" s="3">
        <v>48</v>
      </c>
      <c r="K40" s="5"/>
    </row>
    <row r="41" spans="1:10" s="2" customFormat="1" ht="12.75">
      <c r="A41">
        <v>38</v>
      </c>
      <c r="B41" s="6">
        <v>4</v>
      </c>
      <c r="C41" s="17">
        <v>1.73</v>
      </c>
      <c r="D41" s="7" t="s">
        <v>9</v>
      </c>
      <c r="E41" s="31">
        <v>0</v>
      </c>
      <c r="F41" s="33">
        <v>48</v>
      </c>
      <c r="G41" s="33">
        <v>79</v>
      </c>
      <c r="H41" s="33">
        <v>6</v>
      </c>
      <c r="I41" s="33">
        <v>7</v>
      </c>
      <c r="J41" s="17">
        <v>20</v>
      </c>
    </row>
    <row r="42" spans="2:10" s="2" customFormat="1" ht="12.75">
      <c r="B42" s="2" t="s">
        <v>12</v>
      </c>
      <c r="C42" s="2">
        <f>COUNT(C4:C41)</f>
        <v>38</v>
      </c>
      <c r="E42" s="2">
        <f>COUNT(E4:E41)</f>
        <v>38</v>
      </c>
      <c r="F42" s="2">
        <f>COUNT(F4:F41)</f>
        <v>38</v>
      </c>
      <c r="G42" s="2">
        <f>COUNT(G4:G41)</f>
        <v>38</v>
      </c>
      <c r="H42" s="2">
        <f>COUNT(H4:H41)</f>
        <v>38</v>
      </c>
      <c r="J42" s="2">
        <f>COUNT(J4:J41)</f>
        <v>38</v>
      </c>
    </row>
    <row r="43" spans="2:10" s="2" customFormat="1" ht="12.75">
      <c r="B43" t="s">
        <v>13</v>
      </c>
      <c r="C43" s="13">
        <f>SUM(C4:C41)</f>
        <v>64.87000000000002</v>
      </c>
      <c r="E43" s="13">
        <f>SUM(E4:E41)</f>
        <v>16</v>
      </c>
      <c r="F43" s="13">
        <f>SUM(F4:F41)</f>
        <v>876</v>
      </c>
      <c r="G43" s="13">
        <f>SUM(G4:G41)</f>
        <v>2541</v>
      </c>
      <c r="H43" s="13">
        <f>SUM(H4:H41)</f>
        <v>78</v>
      </c>
      <c r="J43" s="13">
        <f>SUM(J4:J41)</f>
        <v>1642.8</v>
      </c>
    </row>
    <row r="44" spans="2:10" s="2" customFormat="1" ht="12.75">
      <c r="B44" t="s">
        <v>14</v>
      </c>
      <c r="C44" s="13">
        <f>AVERAGE(C4:C41)</f>
        <v>1.7071052631578951</v>
      </c>
      <c r="E44" s="13">
        <f>AVERAGE(E4:E41)</f>
        <v>0.42105263157894735</v>
      </c>
      <c r="F44" s="13">
        <f>AVERAGE(F4:F41)</f>
        <v>23.05263157894737</v>
      </c>
      <c r="G44" s="13">
        <f>AVERAGE(G4:G41)</f>
        <v>66.86842105263158</v>
      </c>
      <c r="H44" s="13">
        <f>AVERAGE(H4:H41)</f>
        <v>2.0526315789473686</v>
      </c>
      <c r="J44" s="13">
        <f>AVERAGE(J4:J41)</f>
        <v>43.23157894736842</v>
      </c>
    </row>
    <row r="45" spans="2:10" s="2" customFormat="1" ht="12.75">
      <c r="B45" t="s">
        <v>15</v>
      </c>
      <c r="C45" s="13">
        <f>MIN(C4:C41)</f>
        <v>1.58</v>
      </c>
      <c r="E45" s="13">
        <f>MIN(E4:E41)</f>
        <v>0</v>
      </c>
      <c r="F45" s="13">
        <f>MIN(F4:F41)</f>
        <v>18</v>
      </c>
      <c r="G45" s="13">
        <f>MIN(G4:G41)</f>
        <v>47</v>
      </c>
      <c r="H45" s="13">
        <f>MIN(H4:H41)</f>
        <v>0</v>
      </c>
      <c r="J45" s="13">
        <f>MIN(J4:J41)</f>
        <v>0.4</v>
      </c>
    </row>
    <row r="46" spans="2:10" s="2" customFormat="1" ht="12.75">
      <c r="B46" t="s">
        <v>16</v>
      </c>
      <c r="C46" s="13">
        <f>QUARTILE(C4:C41,1)</f>
        <v>1.6524999999999999</v>
      </c>
      <c r="E46" s="13">
        <f>QUARTILE(E4:E41,1)</f>
        <v>0</v>
      </c>
      <c r="F46" s="13">
        <f>QUARTILE(F4:F41,1)</f>
        <v>19</v>
      </c>
      <c r="G46" s="13">
        <f>QUARTILE(G4:G41,1)</f>
        <v>58.5</v>
      </c>
      <c r="H46" s="13">
        <f>QUARTILE(H4:H41,1)</f>
        <v>1</v>
      </c>
      <c r="J46" s="13">
        <f>QUARTILE(J4:J41,1)</f>
        <v>15</v>
      </c>
    </row>
    <row r="47" spans="2:10" s="2" customFormat="1" ht="12.75">
      <c r="B47" t="s">
        <v>17</v>
      </c>
      <c r="C47" s="13">
        <f>MEDIAN(C4:C41)</f>
        <v>1.7</v>
      </c>
      <c r="E47" s="15">
        <f>MEDIAN(E4:E41)</f>
        <v>0</v>
      </c>
      <c r="F47" s="15">
        <f>MEDIAN(F4:F41)</f>
        <v>21</v>
      </c>
      <c r="G47" s="15">
        <f>MEDIAN(G4:G41)</f>
        <v>65</v>
      </c>
      <c r="H47" s="15">
        <f>MEDIAN(H4:H41)</f>
        <v>2</v>
      </c>
      <c r="J47" s="15">
        <f>MEDIAN(J4:J41)</f>
        <v>35</v>
      </c>
    </row>
    <row r="48" spans="2:10" s="2" customFormat="1" ht="12.75">
      <c r="B48" t="s">
        <v>18</v>
      </c>
      <c r="C48" s="13">
        <f>QUARTILE(C4:C41,3)</f>
        <v>1.74</v>
      </c>
      <c r="E48" s="13">
        <f>QUARTILE(E4:E41,3)</f>
        <v>1</v>
      </c>
      <c r="F48" s="13">
        <f>QUARTILE(F4:F41,3)</f>
        <v>22</v>
      </c>
      <c r="G48" s="13">
        <f>QUARTILE(G4:G41,3)</f>
        <v>75</v>
      </c>
      <c r="H48" s="13">
        <f>QUARTILE(H4:H41,3)</f>
        <v>3</v>
      </c>
      <c r="J48" s="13">
        <f>QUARTILE(J4:J41,3)</f>
        <v>60</v>
      </c>
    </row>
    <row r="49" spans="2:10" ht="12.75">
      <c r="B49" t="s">
        <v>19</v>
      </c>
      <c r="C49" s="13">
        <f>MAX(C4:C41)</f>
        <v>1.86</v>
      </c>
      <c r="D49" s="2"/>
      <c r="E49" s="13">
        <f>MAX(E4:E41)</f>
        <v>1</v>
      </c>
      <c r="F49" s="13">
        <f>MAX(F4:F41)</f>
        <v>51</v>
      </c>
      <c r="G49" s="13">
        <f>MAX(G4:G41)</f>
        <v>107</v>
      </c>
      <c r="H49" s="13">
        <f>MAX(H4:H41)</f>
        <v>6</v>
      </c>
      <c r="J49" s="13">
        <f>MAX(J4:J41)</f>
        <v>170</v>
      </c>
    </row>
    <row r="50" spans="2:10" ht="12.75">
      <c r="B50" t="s">
        <v>20</v>
      </c>
      <c r="C50" s="16">
        <f>VARP(C4:C41)</f>
        <v>0.00538372576177134</v>
      </c>
      <c r="D50" s="2"/>
      <c r="E50" s="16">
        <f>VARP(E4:E41)</f>
        <v>0.24376731301939059</v>
      </c>
      <c r="F50" s="16">
        <f>VARP(F4:F41)</f>
        <v>52.418282548476455</v>
      </c>
      <c r="G50" s="16">
        <f>VARP(G4:G41)</f>
        <v>163.69321329639888</v>
      </c>
      <c r="H50" s="16">
        <f>VARP(H4:H41)</f>
        <v>2.260387811634349</v>
      </c>
      <c r="I50" s="14"/>
      <c r="J50" s="16">
        <f>VARP(J4:J41)</f>
        <v>1372.8574238227154</v>
      </c>
    </row>
    <row r="51" spans="2:10" ht="12.75">
      <c r="B51" s="6" t="s">
        <v>21</v>
      </c>
      <c r="C51" s="17">
        <f>STDEVP(C4:C41)</f>
        <v>0.07337387656224346</v>
      </c>
      <c r="D51" s="7"/>
      <c r="E51" s="17">
        <f>STDEVP(E4:E41)</f>
        <v>0.49372797471825575</v>
      </c>
      <c r="F51" s="17">
        <f>STDEVP(F4:F41)</f>
        <v>7.240047137172275</v>
      </c>
      <c r="G51" s="17">
        <f>STDEVP(G4:G41)</f>
        <v>12.79426485955324</v>
      </c>
      <c r="H51" s="17">
        <f>STDEVP(H4:H41)</f>
        <v>1.503458616535337</v>
      </c>
      <c r="I51" s="17"/>
      <c r="J51" s="17">
        <f>STDEVP(J4:J41)</f>
        <v>37.05209068086058</v>
      </c>
    </row>
    <row r="53" ht="12.75">
      <c r="E53" s="35">
        <f>AVERAGE(C4:C41)</f>
        <v>1.7071052631578951</v>
      </c>
    </row>
    <row r="54" ht="12.75">
      <c r="E54" s="35">
        <f>MEDIAN(C4:C41)</f>
        <v>1.7</v>
      </c>
    </row>
  </sheetData>
  <sheetProtection/>
  <mergeCells count="1">
    <mergeCell ref="B1:J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Dalton Andrade</cp:lastModifiedBy>
  <cp:lastPrinted>2010-03-08T13:42:23Z</cp:lastPrinted>
  <dcterms:created xsi:type="dcterms:W3CDTF">2004-08-02T20:22:49Z</dcterms:created>
  <dcterms:modified xsi:type="dcterms:W3CDTF">2010-03-10T13:50:47Z</dcterms:modified>
  <cp:category/>
  <cp:version/>
  <cp:contentType/>
  <cp:contentStatus/>
</cp:coreProperties>
</file>